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147" activeTab="0"/>
  </bookViews>
  <sheets>
    <sheet name="Bemessung" sheetId="1" r:id="rId1"/>
  </sheets>
  <definedNames>
    <definedName name="_xlnm.Print_Area" localSheetId="0">'Bemessung'!$A$4:$J$29</definedName>
  </definedNames>
  <calcPr fullCalcOnLoad="1"/>
</workbook>
</file>

<file path=xl/comments1.xml><?xml version="1.0" encoding="utf-8"?>
<comments xmlns="http://schemas.openxmlformats.org/spreadsheetml/2006/main">
  <authors>
    <author>heinbokel_t</author>
    <author>W7INST</author>
  </authors>
  <commentList>
    <comment ref="B7" authorId="0">
      <text>
        <r>
          <rPr>
            <b/>
            <sz val="8"/>
            <rFont val="Tahoma"/>
            <family val="2"/>
          </rPr>
          <t xml:space="preserve">Befestigte Fläche = Dachfläche und oder Hoffläche 
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gelb = Eingabefeld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kf-Wert für Oberboden !!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8"/>
            <rFont val="Tahoma"/>
            <family val="2"/>
          </rPr>
          <t>Abflussbeiwert psi nach DWA-A 138 Tabelle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<sst xmlns="http://schemas.openxmlformats.org/spreadsheetml/2006/main" count="32" uniqueCount="32">
  <si>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Bezeichnung</t>
  </si>
  <si>
    <t>A s
m²</t>
  </si>
  <si>
    <t>kf
m/s</t>
  </si>
  <si>
    <t>A u
m²</t>
  </si>
  <si>
    <t>fz =</t>
  </si>
  <si>
    <t>psi</t>
  </si>
  <si>
    <t>Muldenlänge (m)</t>
  </si>
  <si>
    <t>Muldenbreite (m)</t>
  </si>
  <si>
    <t>gew.</t>
  </si>
  <si>
    <t>mittlere</t>
  </si>
  <si>
    <t>daraus:</t>
  </si>
  <si>
    <t>mittlere Sickerfläche (qm)</t>
  </si>
  <si>
    <t>D (min)</t>
  </si>
  <si>
    <r>
      <t>V m</t>
    </r>
    <r>
      <rPr>
        <vertAlign val="superscript"/>
        <sz val="10"/>
        <rFont val="Arial"/>
        <family val="2"/>
      </rPr>
      <t>3</t>
    </r>
  </si>
  <si>
    <t xml:space="preserve">rD (0,2) in l/(s*ha) (Kostra-Regen                   </t>
  </si>
  <si>
    <t>Muldenquerschnitt</t>
  </si>
  <si>
    <r>
      <t xml:space="preserve">m </t>
    </r>
    <r>
      <rPr>
        <vertAlign val="superscript"/>
        <sz val="10"/>
        <rFont val="Arial"/>
        <family val="2"/>
      </rPr>
      <t>3</t>
    </r>
  </si>
  <si>
    <t>KOSTRA DWD 2000</t>
  </si>
  <si>
    <t xml:space="preserve">BV:  </t>
  </si>
  <si>
    <t>Mulde …</t>
  </si>
  <si>
    <t xml:space="preserve">Versickerungsbreite </t>
  </si>
  <si>
    <t>bei Einstauhöhe</t>
  </si>
  <si>
    <t>vorh. Volumen auf Einstauhöhe =</t>
  </si>
  <si>
    <t>vorh. Muldenvolumen gesamt =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</si>
  <si>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erf. V=</t>
    </r>
  </si>
  <si>
    <r>
      <t xml:space="preserve"> m </t>
    </r>
    <r>
      <rPr>
        <vertAlign val="superscript"/>
        <sz val="10"/>
        <rFont val="Arial"/>
        <family val="2"/>
      </rPr>
      <t>3</t>
    </r>
  </si>
  <si>
    <t>mittlere Versickerungsbreite</t>
  </si>
  <si>
    <t>Volumen bei Einstauhöhe</t>
  </si>
  <si>
    <t>,</t>
  </si>
  <si>
    <t>Kreis Segeberg</t>
  </si>
  <si>
    <t>Testdach</t>
  </si>
  <si>
    <r>
      <t>A befestigt    m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</si>
</sst>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#,##0.0"/>
    <numFmt numFmtId="199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18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13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1" fontId="1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right" vertical="top"/>
    </xf>
    <xf numFmtId="0" fontId="1" fillId="34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" fillId="34" borderId="19" xfId="0" applyFont="1" applyFill="1" applyBorder="1" applyAlignment="1">
      <alignment horizontal="center"/>
    </xf>
    <xf numFmtId="3" fontId="1" fillId="34" borderId="20" xfId="0" applyNumberFormat="1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11" fontId="1" fillId="34" borderId="15" xfId="0" applyNumberFormat="1" applyFont="1" applyFill="1" applyBorder="1" applyAlignment="1">
      <alignment horizontal="center"/>
    </xf>
    <xf numFmtId="182" fontId="8" fillId="0" borderId="0" xfId="0" applyNumberFormat="1" applyFont="1" applyAlignment="1">
      <alignment/>
    </xf>
    <xf numFmtId="0" fontId="1" fillId="33" borderId="22" xfId="0" applyFont="1" applyFill="1" applyBorder="1" applyAlignment="1">
      <alignment/>
    </xf>
    <xf numFmtId="2" fontId="0" fillId="35" borderId="23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0" fontId="0" fillId="33" borderId="0" xfId="0" applyFill="1" applyAlignment="1">
      <alignment horizontal="center"/>
    </xf>
    <xf numFmtId="182" fontId="0" fillId="35" borderId="25" xfId="0" applyNumberFormat="1" applyFill="1" applyBorder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82" fontId="0" fillId="0" borderId="30" xfId="0" applyNumberForma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82" fontId="0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18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rgb="FF92D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24</xdr:row>
      <xdr:rowOff>66675</xdr:rowOff>
    </xdr:from>
    <xdr:to>
      <xdr:col>5</xdr:col>
      <xdr:colOff>238125</xdr:colOff>
      <xdr:row>24</xdr:row>
      <xdr:rowOff>66675</xdr:rowOff>
    </xdr:to>
    <xdr:sp>
      <xdr:nvSpPr>
        <xdr:cNvPr id="1" name="Line 1"/>
        <xdr:cNvSpPr>
          <a:spLocks/>
        </xdr:cNvSpPr>
      </xdr:nvSpPr>
      <xdr:spPr>
        <a:xfrm>
          <a:off x="1200150" y="577215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24</xdr:row>
      <xdr:rowOff>85725</xdr:rowOff>
    </xdr:from>
    <xdr:to>
      <xdr:col>5</xdr:col>
      <xdr:colOff>238125</xdr:colOff>
      <xdr:row>26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4191000" y="5791200"/>
          <a:ext cx="1000125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24</xdr:row>
      <xdr:rowOff>76200</xdr:rowOff>
    </xdr:from>
    <xdr:to>
      <xdr:col>1</xdr:col>
      <xdr:colOff>1381125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1209675" y="5781675"/>
          <a:ext cx="104775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47625</xdr:rowOff>
    </xdr:from>
    <xdr:to>
      <xdr:col>5</xdr:col>
      <xdr:colOff>676275</xdr:colOff>
      <xdr:row>27</xdr:row>
      <xdr:rowOff>95250</xdr:rowOff>
    </xdr:to>
    <xdr:sp>
      <xdr:nvSpPr>
        <xdr:cNvPr id="4" name="Line 4"/>
        <xdr:cNvSpPr>
          <a:spLocks/>
        </xdr:cNvSpPr>
      </xdr:nvSpPr>
      <xdr:spPr>
        <a:xfrm>
          <a:off x="5629275" y="55816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26</xdr:row>
      <xdr:rowOff>85725</xdr:rowOff>
    </xdr:from>
    <xdr:to>
      <xdr:col>5</xdr:col>
      <xdr:colOff>981075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3667125" y="61150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24</xdr:row>
      <xdr:rowOff>57150</xdr:rowOff>
    </xdr:from>
    <xdr:to>
      <xdr:col>5</xdr:col>
      <xdr:colOff>1009650</xdr:colOff>
      <xdr:row>24</xdr:row>
      <xdr:rowOff>57150</xdr:rowOff>
    </xdr:to>
    <xdr:sp>
      <xdr:nvSpPr>
        <xdr:cNvPr id="6" name="Line 6"/>
        <xdr:cNvSpPr>
          <a:spLocks/>
        </xdr:cNvSpPr>
      </xdr:nvSpPr>
      <xdr:spPr>
        <a:xfrm>
          <a:off x="5314950" y="5762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1609725</xdr:colOff>
      <xdr:row>22</xdr:row>
      <xdr:rowOff>104775</xdr:rowOff>
    </xdr:from>
    <xdr:to>
      <xdr:col>2</xdr:col>
      <xdr:colOff>457200</xdr:colOff>
      <xdr:row>23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86025" y="54768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809625</xdr:colOff>
      <xdr:row>25</xdr:row>
      <xdr:rowOff>19050</xdr:rowOff>
    </xdr:from>
    <xdr:to>
      <xdr:col>5</xdr:col>
      <xdr:colOff>1266825</xdr:colOff>
      <xdr:row>26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762625" y="5886450"/>
          <a:ext cx="457200" cy="1524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t=</a:t>
          </a:r>
        </a:p>
      </xdr:txBody>
    </xdr:sp>
    <xdr:clientData/>
  </xdr:twoCellAnchor>
  <xdr:twoCellAnchor>
    <xdr:from>
      <xdr:col>4</xdr:col>
      <xdr:colOff>304800</xdr:colOff>
      <xdr:row>7</xdr:row>
      <xdr:rowOff>38100</xdr:rowOff>
    </xdr:from>
    <xdr:to>
      <xdr:col>5</xdr:col>
      <xdr:colOff>666750</xdr:colOff>
      <xdr:row>17</xdr:row>
      <xdr:rowOff>447675</xdr:rowOff>
    </xdr:to>
    <xdr:sp>
      <xdr:nvSpPr>
        <xdr:cNvPr id="9" name="Line 9"/>
        <xdr:cNvSpPr>
          <a:spLocks/>
        </xdr:cNvSpPr>
      </xdr:nvSpPr>
      <xdr:spPr>
        <a:xfrm flipH="1" flipV="1">
          <a:off x="4229100" y="2181225"/>
          <a:ext cx="13906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1009650</xdr:colOff>
      <xdr:row>17</xdr:row>
      <xdr:rowOff>428625</xdr:rowOff>
    </xdr:from>
    <xdr:to>
      <xdr:col>5</xdr:col>
      <xdr:colOff>666750</xdr:colOff>
      <xdr:row>17</xdr:row>
      <xdr:rowOff>428625</xdr:rowOff>
    </xdr:to>
    <xdr:sp>
      <xdr:nvSpPr>
        <xdr:cNvPr id="10" name="Line 10"/>
        <xdr:cNvSpPr>
          <a:spLocks/>
        </xdr:cNvSpPr>
      </xdr:nvSpPr>
      <xdr:spPr>
        <a:xfrm>
          <a:off x="4933950" y="4552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1343025</xdr:colOff>
      <xdr:row>26</xdr:row>
      <xdr:rowOff>66675</xdr:rowOff>
    </xdr:from>
    <xdr:to>
      <xdr:col>4</xdr:col>
      <xdr:colOff>257175</xdr:colOff>
      <xdr:row>26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2219325" y="6096000"/>
          <a:ext cx="19621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152400</xdr:rowOff>
    </xdr:from>
    <xdr:to>
      <xdr:col>1</xdr:col>
      <xdr:colOff>323850</xdr:colOff>
      <xdr:row>29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1190625" y="5857875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1362075</xdr:colOff>
      <xdr:row>26</xdr:row>
      <xdr:rowOff>123825</xdr:rowOff>
    </xdr:from>
    <xdr:to>
      <xdr:col>1</xdr:col>
      <xdr:colOff>1362075</xdr:colOff>
      <xdr:row>29</xdr:row>
      <xdr:rowOff>0</xdr:rowOff>
    </xdr:to>
    <xdr:sp>
      <xdr:nvSpPr>
        <xdr:cNvPr id="13" name="Line 16"/>
        <xdr:cNvSpPr>
          <a:spLocks/>
        </xdr:cNvSpPr>
      </xdr:nvSpPr>
      <xdr:spPr>
        <a:xfrm>
          <a:off x="2238375" y="6153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142875</xdr:rowOff>
    </xdr:from>
    <xdr:to>
      <xdr:col>4</xdr:col>
      <xdr:colOff>257175</xdr:colOff>
      <xdr:row>29</xdr:row>
      <xdr:rowOff>9525</xdr:rowOff>
    </xdr:to>
    <xdr:sp>
      <xdr:nvSpPr>
        <xdr:cNvPr id="14" name="Line 17"/>
        <xdr:cNvSpPr>
          <a:spLocks/>
        </xdr:cNvSpPr>
      </xdr:nvSpPr>
      <xdr:spPr>
        <a:xfrm flipH="1">
          <a:off x="4181475" y="6172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0</xdr:rowOff>
    </xdr:from>
    <xdr:to>
      <xdr:col>5</xdr:col>
      <xdr:colOff>228600</xdr:colOff>
      <xdr:row>29</xdr:row>
      <xdr:rowOff>9525</xdr:rowOff>
    </xdr:to>
    <xdr:sp>
      <xdr:nvSpPr>
        <xdr:cNvPr id="15" name="Line 18"/>
        <xdr:cNvSpPr>
          <a:spLocks/>
        </xdr:cNvSpPr>
      </xdr:nvSpPr>
      <xdr:spPr>
        <a:xfrm>
          <a:off x="5181600" y="5867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142875</xdr:rowOff>
    </xdr:from>
    <xdr:to>
      <xdr:col>5</xdr:col>
      <xdr:colOff>381000</xdr:colOff>
      <xdr:row>27</xdr:row>
      <xdr:rowOff>142875</xdr:rowOff>
    </xdr:to>
    <xdr:sp>
      <xdr:nvSpPr>
        <xdr:cNvPr id="16" name="Line 19"/>
        <xdr:cNvSpPr>
          <a:spLocks/>
        </xdr:cNvSpPr>
      </xdr:nvSpPr>
      <xdr:spPr>
        <a:xfrm>
          <a:off x="1038225" y="6334125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26</xdr:row>
      <xdr:rowOff>142875</xdr:rowOff>
    </xdr:from>
    <xdr:to>
      <xdr:col>5</xdr:col>
      <xdr:colOff>1390650</xdr:colOff>
      <xdr:row>28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5695950" y="6172200"/>
          <a:ext cx="647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Einstau =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142875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F2"/>
    </sheetView>
  </sheetViews>
  <sheetFormatPr defaultColWidth="11.421875" defaultRowHeight="12.75"/>
  <cols>
    <col min="1" max="1" width="13.140625" style="0" customWidth="1"/>
    <col min="2" max="2" width="24.140625" style="0" customWidth="1"/>
    <col min="3" max="3" width="11.57421875" style="0" customWidth="1"/>
    <col min="4" max="4" width="10.00390625" style="0" bestFit="1" customWidth="1"/>
    <col min="5" max="5" width="15.421875" style="0" bestFit="1" customWidth="1"/>
    <col min="6" max="6" width="21.8515625" style="0" customWidth="1"/>
    <col min="8" max="8" width="10.00390625" style="1" customWidth="1"/>
    <col min="9" max="9" width="9.421875" style="1" customWidth="1"/>
    <col min="10" max="11" width="11.7109375" style="1" customWidth="1"/>
  </cols>
  <sheetData>
    <row r="1" spans="1:6" ht="12.75">
      <c r="A1" s="57"/>
      <c r="B1" s="57"/>
      <c r="C1" s="57"/>
      <c r="D1" s="57"/>
      <c r="E1" s="57"/>
      <c r="F1" s="57"/>
    </row>
    <row r="2" spans="1:6" ht="12.75">
      <c r="A2" s="57"/>
      <c r="B2" s="57"/>
      <c r="C2" s="57"/>
      <c r="D2" s="57"/>
      <c r="E2" s="57"/>
      <c r="F2" s="57"/>
    </row>
    <row r="3" ht="13.5" thickBot="1"/>
    <row r="4" spans="1:10" ht="20.25">
      <c r="A4" s="1" t="s">
        <v>18</v>
      </c>
      <c r="B4" s="37" t="s">
        <v>30</v>
      </c>
      <c r="D4" s="9"/>
      <c r="H4" s="50" t="s">
        <v>17</v>
      </c>
      <c r="I4" s="51"/>
      <c r="J4" s="52"/>
    </row>
    <row r="5" spans="6:10" ht="21" thickBot="1">
      <c r="F5" s="9"/>
      <c r="G5" s="9"/>
      <c r="H5" s="53" t="s">
        <v>29</v>
      </c>
      <c r="I5" s="54"/>
      <c r="J5" s="55"/>
    </row>
    <row r="6" spans="1:10" ht="73.5" customHeight="1" thickBot="1">
      <c r="A6" s="26" t="s">
        <v>0</v>
      </c>
      <c r="B6" s="27" t="s">
        <v>31</v>
      </c>
      <c r="C6" s="28" t="s">
        <v>5</v>
      </c>
      <c r="D6" s="27" t="s">
        <v>3</v>
      </c>
      <c r="E6" s="27" t="s">
        <v>1</v>
      </c>
      <c r="F6" s="29" t="s">
        <v>2</v>
      </c>
      <c r="G6" s="24"/>
      <c r="H6" s="39" t="s">
        <v>12</v>
      </c>
      <c r="I6" s="40" t="s">
        <v>14</v>
      </c>
      <c r="J6" s="41" t="s">
        <v>13</v>
      </c>
    </row>
    <row r="7" spans="1:10" ht="15" customHeight="1" thickBot="1">
      <c r="A7" s="18" t="s">
        <v>19</v>
      </c>
      <c r="B7" s="19">
        <v>120</v>
      </c>
      <c r="C7" s="20">
        <v>1</v>
      </c>
      <c r="D7" s="21">
        <f>B7*C7</f>
        <v>120</v>
      </c>
      <c r="E7" s="21">
        <f>E18</f>
        <v>12.312500000000002</v>
      </c>
      <c r="F7" s="22">
        <f>1*POWER(10,-5)</f>
        <v>1E-05</v>
      </c>
      <c r="G7" s="30"/>
      <c r="H7" s="42">
        <v>5</v>
      </c>
      <c r="I7" s="43">
        <v>340.9</v>
      </c>
      <c r="J7" s="44">
        <f>(($D$7+$E$7)*0.0000001*I7-$E$7*$F$7/2)*H7*60*$C$12</f>
        <v>1.6016294249999998</v>
      </c>
    </row>
    <row r="8" spans="8:10" ht="12.75">
      <c r="H8" s="42">
        <v>10</v>
      </c>
      <c r="I8" s="43">
        <v>221</v>
      </c>
      <c r="J8" s="44">
        <f aca="true" t="shared" si="0" ref="J8:J24">(($D$7+$E$7)*0.0000001*I8-$E$7*$F$7/2)*H8*60*$C$12</f>
        <v>2.0610315</v>
      </c>
    </row>
    <row r="9" spans="8:10" ht="12.75">
      <c r="H9" s="42">
        <v>15</v>
      </c>
      <c r="I9" s="43">
        <v>171.7</v>
      </c>
      <c r="J9" s="44">
        <f t="shared" si="0"/>
        <v>2.387062575</v>
      </c>
    </row>
    <row r="10" spans="2:10" ht="18" customHeight="1">
      <c r="B10" s="2"/>
      <c r="C10" s="2"/>
      <c r="H10" s="42">
        <v>20</v>
      </c>
      <c r="I10" s="43">
        <v>143.6</v>
      </c>
      <c r="J10" s="44">
        <f t="shared" si="0"/>
        <v>2.6473608</v>
      </c>
    </row>
    <row r="11" spans="8:10" ht="13.5" thickBot="1">
      <c r="H11" s="42">
        <v>30</v>
      </c>
      <c r="I11" s="43">
        <v>111.7</v>
      </c>
      <c r="J11" s="44">
        <f t="shared" si="0"/>
        <v>3.0593551499999996</v>
      </c>
    </row>
    <row r="12" spans="2:10" ht="34.5" thickBot="1">
      <c r="B12" s="4" t="s">
        <v>4</v>
      </c>
      <c r="C12" s="5">
        <v>1.2</v>
      </c>
      <c r="H12" s="42">
        <v>45</v>
      </c>
      <c r="I12" s="43">
        <v>86.9</v>
      </c>
      <c r="J12" s="44">
        <f t="shared" si="0"/>
        <v>3.525875325</v>
      </c>
    </row>
    <row r="13" spans="8:10" ht="12.75">
      <c r="H13" s="45">
        <v>60</v>
      </c>
      <c r="I13" s="43">
        <v>72.8</v>
      </c>
      <c r="J13" s="46">
        <f t="shared" si="0"/>
        <v>3.895225199999999</v>
      </c>
    </row>
    <row r="14" spans="3:10" ht="13.5" thickBot="1">
      <c r="C14" s="6"/>
      <c r="H14" s="42">
        <v>90</v>
      </c>
      <c r="I14" s="43">
        <v>52.8</v>
      </c>
      <c r="J14" s="44">
        <f t="shared" si="0"/>
        <v>4.128067799999999</v>
      </c>
    </row>
    <row r="15" spans="2:10" ht="12.75">
      <c r="B15" s="10" t="s">
        <v>8</v>
      </c>
      <c r="C15" s="7" t="s">
        <v>6</v>
      </c>
      <c r="D15" s="7"/>
      <c r="E15" s="32">
        <v>5</v>
      </c>
      <c r="H15" s="42">
        <v>120</v>
      </c>
      <c r="I15" s="43">
        <v>42.1</v>
      </c>
      <c r="J15" s="46">
        <f t="shared" si="0"/>
        <v>4.2808878</v>
      </c>
    </row>
    <row r="16" spans="2:10" ht="12.75">
      <c r="B16" s="11"/>
      <c r="C16" s="3" t="s">
        <v>7</v>
      </c>
      <c r="D16" s="3"/>
      <c r="E16" s="33">
        <f>B29+C29+E29</f>
        <v>3</v>
      </c>
      <c r="H16" s="45">
        <v>180</v>
      </c>
      <c r="I16" s="43">
        <v>30.6</v>
      </c>
      <c r="J16" s="46">
        <f t="shared" si="0"/>
        <v>4.4493462</v>
      </c>
    </row>
    <row r="17" spans="2:10" ht="12.75">
      <c r="B17" s="11" t="s">
        <v>9</v>
      </c>
      <c r="C17" s="3" t="s">
        <v>20</v>
      </c>
      <c r="D17" s="3"/>
      <c r="E17" s="34">
        <f>C34</f>
        <v>2.4625000000000004</v>
      </c>
      <c r="F17" t="s">
        <v>21</v>
      </c>
      <c r="H17" s="42">
        <v>240</v>
      </c>
      <c r="I17" s="43">
        <v>24.4</v>
      </c>
      <c r="J17" s="44">
        <f t="shared" si="0"/>
        <v>4.514918399999998</v>
      </c>
    </row>
    <row r="18" spans="2:10" ht="41.25" customHeight="1" thickBot="1">
      <c r="B18" s="23" t="s">
        <v>10</v>
      </c>
      <c r="C18" s="16" t="s">
        <v>11</v>
      </c>
      <c r="D18" s="8"/>
      <c r="E18" s="36">
        <f>E15*E17</f>
        <v>12.312500000000002</v>
      </c>
      <c r="H18" s="45">
        <v>360</v>
      </c>
      <c r="I18" s="43">
        <v>17.7</v>
      </c>
      <c r="J18" s="46">
        <f t="shared" si="0"/>
        <v>4.474585799999999</v>
      </c>
    </row>
    <row r="19" spans="8:10" ht="12.75">
      <c r="H19" s="45">
        <v>540</v>
      </c>
      <c r="I19" s="43">
        <v>12.9</v>
      </c>
      <c r="J19" s="46">
        <f t="shared" si="0"/>
        <v>4.242609899999999</v>
      </c>
    </row>
    <row r="20" spans="8:10" ht="12.75">
      <c r="H20" s="42">
        <v>720</v>
      </c>
      <c r="I20" s="43">
        <v>10.3</v>
      </c>
      <c r="J20" s="44">
        <f t="shared" si="0"/>
        <v>3.8734523999999997</v>
      </c>
    </row>
    <row r="21" spans="2:10" ht="15.75">
      <c r="B21" s="12" t="s">
        <v>23</v>
      </c>
      <c r="C21" s="31">
        <f>((C29+(B29/2)+(E29/2))*G26)*E15</f>
        <v>5</v>
      </c>
      <c r="D21" t="s">
        <v>25</v>
      </c>
      <c r="E21" s="38" t="str">
        <f>IF(C21&gt;E22,"Muldenvolumen ausreichend","Muldenvolumen zu klein !")</f>
        <v>Muldenvolumen ausreichend</v>
      </c>
      <c r="F21" s="38"/>
      <c r="H21" s="42">
        <v>1080</v>
      </c>
      <c r="I21" s="43">
        <v>7.5</v>
      </c>
      <c r="J21" s="44">
        <f t="shared" si="0"/>
        <v>2.929364999999999</v>
      </c>
    </row>
    <row r="22" spans="2:10" ht="15.75">
      <c r="B22" s="12" t="s">
        <v>22</v>
      </c>
      <c r="C22" s="31">
        <f>C35</f>
        <v>4.555625</v>
      </c>
      <c r="D22" s="12" t="s">
        <v>24</v>
      </c>
      <c r="E22" s="31">
        <f>MAX(J7:J24)</f>
        <v>4.514918399999998</v>
      </c>
      <c r="F22" t="s">
        <v>16</v>
      </c>
      <c r="H22" s="42">
        <v>1440</v>
      </c>
      <c r="I22" s="43">
        <v>6.1</v>
      </c>
      <c r="J22" s="44">
        <f t="shared" si="0"/>
        <v>1.9852775999999972</v>
      </c>
    </row>
    <row r="23" spans="8:10" ht="12.75">
      <c r="H23" s="42">
        <v>2880</v>
      </c>
      <c r="I23" s="43">
        <v>3.5</v>
      </c>
      <c r="J23" s="44">
        <f t="shared" si="0"/>
        <v>-3.162888000000003</v>
      </c>
    </row>
    <row r="24" spans="8:10" ht="13.5" thickBot="1">
      <c r="H24" s="47">
        <v>4320</v>
      </c>
      <c r="I24" s="49">
        <v>2.6</v>
      </c>
      <c r="J24" s="48">
        <f t="shared" si="0"/>
        <v>-8.448235200000003</v>
      </c>
    </row>
    <row r="25" spans="10:11" ht="12.75">
      <c r="J25" s="17"/>
      <c r="K25" s="17"/>
    </row>
    <row r="26" spans="3:11" ht="12.75">
      <c r="C26" s="56" t="s">
        <v>15</v>
      </c>
      <c r="D26" s="56"/>
      <c r="G26" s="25">
        <v>0.4</v>
      </c>
      <c r="J26" s="17"/>
      <c r="K26" s="17"/>
    </row>
    <row r="27" spans="10:11" ht="12.75">
      <c r="J27" s="17"/>
      <c r="K27" s="17"/>
    </row>
    <row r="28" spans="7:11" ht="12.75">
      <c r="G28" s="35">
        <v>0.37</v>
      </c>
      <c r="J28" s="17"/>
      <c r="K28" s="17"/>
    </row>
    <row r="29" spans="2:5" ht="12.75">
      <c r="B29" s="15">
        <v>0.5</v>
      </c>
      <c r="C29" s="13">
        <v>2</v>
      </c>
      <c r="D29" s="14"/>
      <c r="E29" s="15">
        <v>0.5</v>
      </c>
    </row>
    <row r="30" ht="12.75">
      <c r="E30" t="s">
        <v>28</v>
      </c>
    </row>
    <row r="34" spans="2:3" ht="12.75" hidden="1">
      <c r="B34" t="s">
        <v>26</v>
      </c>
      <c r="C34">
        <f>C29+(0.5*G28/(1/(B29/G26)))+(0.5*(G28/(1/(E29/G26))))</f>
        <v>2.4625000000000004</v>
      </c>
    </row>
    <row r="35" spans="2:3" ht="12.75" hidden="1">
      <c r="B35" t="s">
        <v>27</v>
      </c>
      <c r="C35">
        <f>(((B29/G26)*G28*G28*0.5)+((E29/G26)*G28*G28*0.5)+(C29*G28))*E15</f>
        <v>4.555625</v>
      </c>
    </row>
  </sheetData>
  <sheetProtection/>
  <mergeCells count="4">
    <mergeCell ref="H4:J4"/>
    <mergeCell ref="H5:J5"/>
    <mergeCell ref="C26:D26"/>
    <mergeCell ref="A1:F2"/>
  </mergeCells>
  <conditionalFormatting sqref="E21:F21">
    <cfRule type="expression" priority="1" dxfId="1" stopIfTrue="1">
      <formula>$C$21&lt;$E$22</formula>
    </cfRule>
    <cfRule type="expression" priority="2" dxfId="0" stopIfTrue="1">
      <formula>$C$21&gt;$E$22</formula>
    </cfRule>
  </conditionalFormatting>
  <printOptions/>
  <pageMargins left="0.41" right="0.25" top="0.984251969" bottom="0.75" header="0.4921259845" footer="0.4921259845"/>
  <pageSetup horizontalDpi="300" verticalDpi="300" orientation="landscape" paperSize="9" r:id="rId4"/>
  <headerFooter alignWithMargins="0">
    <oddHeader>&amp;L&amp;F&amp;C&amp;A</oddHeader>
    <oddFooter>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DWA A 138</dc:title>
  <dc:subject>Muldenberechnung</dc:subject>
  <dc:creator>Dipl.-Ing. (FH) T. R. Heinbokel</dc:creator>
  <cp:keywords>Versickerung, Mulde, KOSTRA</cp:keywords>
  <dc:description/>
  <cp:lastModifiedBy>Tschuschke, Robert</cp:lastModifiedBy>
  <cp:lastPrinted>2015-10-05T11:59:32Z</cp:lastPrinted>
  <dcterms:created xsi:type="dcterms:W3CDTF">2001-07-26T08:59:35Z</dcterms:created>
  <dcterms:modified xsi:type="dcterms:W3CDTF">2022-01-11T12:11:10Z</dcterms:modified>
  <cp:category>Berechnungen</cp:category>
  <cp:version/>
  <cp:contentType/>
  <cp:contentStatus/>
</cp:coreProperties>
</file>